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1\総務課\事業報告書電子報告(★消さない事）\R2提出\"/>
    </mc:Choice>
  </mc:AlternateContent>
  <xr:revisionPtr revIDLastSave="0" documentId="8_{81FFA8F0-D2F5-458B-9F41-A55FE150A83E}" xr6:coauthVersionLast="47" xr6:coauthVersionMax="47" xr10:uidLastSave="{00000000-0000-0000-0000-000000000000}"/>
  <bookViews>
    <workbookView xWindow="-120" yWindow="-120" windowWidth="19440" windowHeight="15000" activeTab="2" xr2:uid="{2E1FCD78-4082-4E40-8611-A5FB75920DAD}"/>
  </bookViews>
  <sheets>
    <sheet name="吉野川育成園" sheetId="1" r:id="rId1"/>
    <sheet name="愛育会地域生活総合支援センター" sheetId="2" r:id="rId2"/>
    <sheet name="なごみ" sheetId="3" r:id="rId3"/>
  </sheets>
  <definedNames>
    <definedName name="_xlnm.Print_Titles" localSheetId="2">なごみ!$1:$4</definedName>
    <definedName name="_xlnm.Print_Titles" localSheetId="1">愛育会地域生活総合支援センター!$1:$4</definedName>
    <definedName name="_xlnm.Print_Titles" localSheetId="0">吉野川育成園!$1:$4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3" l="1"/>
  <c r="E35" i="3"/>
  <c r="I34" i="3"/>
  <c r="E34" i="3"/>
  <c r="I33" i="3"/>
  <c r="E33" i="3"/>
  <c r="I32" i="3"/>
  <c r="E32" i="3"/>
  <c r="I31" i="3"/>
  <c r="E31" i="3"/>
  <c r="I30" i="3"/>
  <c r="E30" i="3"/>
  <c r="I29" i="3"/>
  <c r="E29" i="3"/>
  <c r="I28" i="3"/>
  <c r="E28" i="3"/>
  <c r="I27" i="3"/>
  <c r="E27" i="3"/>
  <c r="H26" i="3"/>
  <c r="G26" i="3"/>
  <c r="I26" i="3" s="1"/>
  <c r="E26" i="3"/>
  <c r="I25" i="3"/>
  <c r="E25" i="3"/>
  <c r="I24" i="3"/>
  <c r="E24" i="3"/>
  <c r="I23" i="3"/>
  <c r="E23" i="3"/>
  <c r="I22" i="3"/>
  <c r="E22" i="3"/>
  <c r="H21" i="3"/>
  <c r="H36" i="3" s="1"/>
  <c r="G21" i="3"/>
  <c r="G36" i="3" s="1"/>
  <c r="I36" i="3" s="1"/>
  <c r="E21" i="3"/>
  <c r="D20" i="3"/>
  <c r="C20" i="3"/>
  <c r="E20" i="3" s="1"/>
  <c r="H19" i="3"/>
  <c r="E19" i="3"/>
  <c r="I18" i="3"/>
  <c r="E18" i="3"/>
  <c r="I17" i="3"/>
  <c r="E17" i="3"/>
  <c r="D17" i="3"/>
  <c r="C17" i="3"/>
  <c r="H16" i="3"/>
  <c r="G16" i="3"/>
  <c r="I16" i="3" s="1"/>
  <c r="D16" i="3"/>
  <c r="E15" i="3"/>
  <c r="I14" i="3"/>
  <c r="E14" i="3"/>
  <c r="I13" i="3"/>
  <c r="E13" i="3"/>
  <c r="I12" i="3"/>
  <c r="E12" i="3"/>
  <c r="I11" i="3"/>
  <c r="E11" i="3"/>
  <c r="I10" i="3"/>
  <c r="E10" i="3"/>
  <c r="I9" i="3"/>
  <c r="E9" i="3"/>
  <c r="I8" i="3"/>
  <c r="E8" i="3"/>
  <c r="I7" i="3"/>
  <c r="H7" i="3"/>
  <c r="G7" i="3"/>
  <c r="G19" i="3" s="1"/>
  <c r="D7" i="3"/>
  <c r="D37" i="3" s="1"/>
  <c r="C7" i="3"/>
  <c r="E7" i="3" s="1"/>
  <c r="E36" i="2"/>
  <c r="E35" i="2"/>
  <c r="I34" i="2"/>
  <c r="E34" i="2"/>
  <c r="I33" i="2"/>
  <c r="E33" i="2"/>
  <c r="I32" i="2"/>
  <c r="E32" i="2"/>
  <c r="I31" i="2"/>
  <c r="E31" i="2"/>
  <c r="I30" i="2"/>
  <c r="E30" i="2"/>
  <c r="I29" i="2"/>
  <c r="E29" i="2"/>
  <c r="I28" i="2"/>
  <c r="E28" i="2"/>
  <c r="I27" i="2"/>
  <c r="E27" i="2"/>
  <c r="H26" i="2"/>
  <c r="G26" i="2"/>
  <c r="I26" i="2" s="1"/>
  <c r="E26" i="2"/>
  <c r="I25" i="2"/>
  <c r="E25" i="2"/>
  <c r="I24" i="2"/>
  <c r="E24" i="2"/>
  <c r="I23" i="2"/>
  <c r="E23" i="2"/>
  <c r="I22" i="2"/>
  <c r="E22" i="2"/>
  <c r="H21" i="2"/>
  <c r="H36" i="2" s="1"/>
  <c r="G21" i="2"/>
  <c r="G36" i="2" s="1"/>
  <c r="E21" i="2"/>
  <c r="D20" i="2"/>
  <c r="C20" i="2"/>
  <c r="E20" i="2" s="1"/>
  <c r="G19" i="2"/>
  <c r="G37" i="2" s="1"/>
  <c r="I37" i="2" s="1"/>
  <c r="E19" i="2"/>
  <c r="I18" i="2"/>
  <c r="E18" i="2"/>
  <c r="I17" i="2"/>
  <c r="D17" i="2"/>
  <c r="E17" i="2" s="1"/>
  <c r="C17" i="2"/>
  <c r="H16" i="2"/>
  <c r="G16" i="2"/>
  <c r="I16" i="2" s="1"/>
  <c r="D16" i="2"/>
  <c r="D37" i="2" s="1"/>
  <c r="C16" i="2"/>
  <c r="E15" i="2"/>
  <c r="I14" i="2"/>
  <c r="E14" i="2"/>
  <c r="I13" i="2"/>
  <c r="E13" i="2"/>
  <c r="I12" i="2"/>
  <c r="E12" i="2"/>
  <c r="I11" i="2"/>
  <c r="E11" i="2"/>
  <c r="I10" i="2"/>
  <c r="E10" i="2"/>
  <c r="I9" i="2"/>
  <c r="E9" i="2"/>
  <c r="I8" i="2"/>
  <c r="E8" i="2"/>
  <c r="H7" i="2"/>
  <c r="H19" i="2" s="1"/>
  <c r="H37" i="2" s="1"/>
  <c r="G7" i="2"/>
  <c r="D7" i="2"/>
  <c r="C7" i="2"/>
  <c r="E7" i="2" s="1"/>
  <c r="H36" i="1"/>
  <c r="H37" i="1" s="1"/>
  <c r="E36" i="1"/>
  <c r="E35" i="1"/>
  <c r="I34" i="1"/>
  <c r="E34" i="1"/>
  <c r="I33" i="1"/>
  <c r="E33" i="1"/>
  <c r="I32" i="1"/>
  <c r="E32" i="1"/>
  <c r="I31" i="1"/>
  <c r="E31" i="1"/>
  <c r="I30" i="1"/>
  <c r="E30" i="1"/>
  <c r="I29" i="1"/>
  <c r="E29" i="1"/>
  <c r="I28" i="1"/>
  <c r="E28" i="1"/>
  <c r="I27" i="1"/>
  <c r="E27" i="1"/>
  <c r="H26" i="1"/>
  <c r="G26" i="1"/>
  <c r="I26" i="1" s="1"/>
  <c r="E26" i="1"/>
  <c r="I25" i="1"/>
  <c r="E25" i="1"/>
  <c r="I24" i="1"/>
  <c r="E24" i="1"/>
  <c r="I23" i="1"/>
  <c r="E23" i="1"/>
  <c r="I22" i="1"/>
  <c r="E22" i="1"/>
  <c r="H21" i="1"/>
  <c r="G21" i="1"/>
  <c r="G36" i="1" s="1"/>
  <c r="I36" i="1" s="1"/>
  <c r="E21" i="1"/>
  <c r="E20" i="1"/>
  <c r="D20" i="1"/>
  <c r="C20" i="1"/>
  <c r="H19" i="1"/>
  <c r="E19" i="1"/>
  <c r="I18" i="1"/>
  <c r="E18" i="1"/>
  <c r="I17" i="1"/>
  <c r="D17" i="1"/>
  <c r="C17" i="1"/>
  <c r="E17" i="1" s="1"/>
  <c r="I16" i="1"/>
  <c r="H16" i="1"/>
  <c r="G16" i="1"/>
  <c r="D16" i="1"/>
  <c r="C16" i="1"/>
  <c r="C37" i="1" s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H7" i="1"/>
  <c r="G7" i="1"/>
  <c r="I7" i="1" s="1"/>
  <c r="D7" i="1"/>
  <c r="E7" i="1" s="1"/>
  <c r="C7" i="1"/>
  <c r="I36" i="2" l="1"/>
  <c r="H37" i="3"/>
  <c r="E37" i="1"/>
  <c r="G37" i="3"/>
  <c r="I37" i="3" s="1"/>
  <c r="I19" i="3"/>
  <c r="G19" i="1"/>
  <c r="I7" i="2"/>
  <c r="E16" i="2"/>
  <c r="C37" i="2"/>
  <c r="E37" i="2" s="1"/>
  <c r="E16" i="1"/>
  <c r="I19" i="2"/>
  <c r="I21" i="3"/>
  <c r="D37" i="1"/>
  <c r="I21" i="2"/>
  <c r="I21" i="1"/>
  <c r="C16" i="3"/>
  <c r="G37" i="1" l="1"/>
  <c r="I37" i="1" s="1"/>
  <c r="I19" i="1"/>
  <c r="C37" i="3"/>
  <c r="E37" i="3" s="1"/>
  <c r="E16" i="3"/>
</calcChain>
</file>

<file path=xl/sharedStrings.xml><?xml version="1.0" encoding="utf-8"?>
<sst xmlns="http://schemas.openxmlformats.org/spreadsheetml/2006/main" count="216" uniqueCount="70">
  <si>
    <t>第三号第四様式（第二十七条第四項関係）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</si>
  <si>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吉野川育成園  貸借対照表</t>
    <phoneticPr fontId="5"/>
  </si>
  <si>
    <t>令和3年3月31日現在</t>
    <phoneticPr fontId="5"/>
  </si>
  <si>
    <t>（単位：円）</t>
    <phoneticPr fontId="4"/>
  </si>
  <si>
    <t>資産の部</t>
    <phoneticPr fontId="5"/>
  </si>
  <si>
    <t>負債の部</t>
    <phoneticPr fontId="5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</si>
  <si>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</si>
  <si>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</si>
  <si>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</si>
  <si>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</si>
  <si>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</si>
  <si>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</si>
  <si>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</si>
  <si>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事業未収金</t>
  </si>
  <si>
    <t>　その他の未払金</t>
  </si>
  <si>
    <t>　未収金</t>
  </si>
  <si>
    <t>　１年以内返済予定設備資金借入金</t>
  </si>
  <si>
    <t>　未収補助金</t>
  </si>
  <si>
    <t>　預り金</t>
  </si>
  <si>
    <t>　原材料</t>
  </si>
  <si>
    <t>　職員預り金</t>
  </si>
  <si>
    <t>　前払費用</t>
  </si>
  <si>
    <t>　拠点区分間借入金</t>
  </si>
  <si>
    <t>　拠点区分間貸付金</t>
  </si>
  <si>
    <t>　賞与引当金</t>
  </si>
  <si>
    <t>　仮払金</t>
  </si>
  <si>
    <t>固定資産</t>
  </si>
  <si>
    <t>固定負債</t>
  </si>
  <si>
    <t>基本財産</t>
  </si>
  <si>
    <t>　設備資金借入金</t>
  </si>
  <si>
    <t>　土地</t>
  </si>
  <si>
    <t>　退職給付引当金</t>
  </si>
  <si>
    <t>　建物</t>
  </si>
  <si>
    <t>負債の部合計</t>
  </si>
  <si>
    <t>その他の固定資産</t>
  </si>
  <si>
    <t>純資産の部</t>
  </si>
  <si>
    <t>基本金</t>
  </si>
  <si>
    <t>　構築物</t>
  </si>
  <si>
    <t>　第一号基本金</t>
  </si>
  <si>
    <t>　機械及び装置</t>
  </si>
  <si>
    <t>　第二号基本金</t>
  </si>
  <si>
    <t>　車輌運搬具</t>
  </si>
  <si>
    <t>　第三号基本金</t>
  </si>
  <si>
    <t>　器具及び備品</t>
  </si>
  <si>
    <t>国庫補助金等特別積立金</t>
  </si>
  <si>
    <t>　建設仮勘定</t>
  </si>
  <si>
    <t>その他の積立金</t>
  </si>
  <si>
    <t>　権利</t>
  </si>
  <si>
    <t>　人件費積立金</t>
  </si>
  <si>
    <t>　ソフトウェア</t>
  </si>
  <si>
    <t>　修繕積立金</t>
  </si>
  <si>
    <t>　退職給付引当資産</t>
  </si>
  <si>
    <t>　施設整備等積立金</t>
  </si>
  <si>
    <t>　差入保証金</t>
  </si>
  <si>
    <t>　設備整備等積立金</t>
  </si>
  <si>
    <t>　人件費積立資産</t>
  </si>
  <si>
    <t>　工賃変動積立金</t>
  </si>
  <si>
    <t>　修繕積立資産</t>
  </si>
  <si>
    <t>　特定寄付積立金</t>
  </si>
  <si>
    <t>　施設整備等積立資産</t>
  </si>
  <si>
    <t>次期繰越活動増減差額</t>
  </si>
  <si>
    <t>　設備等整備積立資産</t>
  </si>
  <si>
    <t>（うち当期活動増減差額）</t>
  </si>
  <si>
    <t>　工賃変動積立資産</t>
  </si>
  <si>
    <t>　特定寄付積立資産</t>
  </si>
  <si>
    <t>純資産の部合計</t>
  </si>
  <si>
    <t>資産の部合計</t>
  </si>
  <si>
    <t>負債及び純資産の部合計</t>
  </si>
  <si>
    <t>愛育会地域生活総合支援センター  貸借対照表</t>
    <phoneticPr fontId="5"/>
  </si>
  <si>
    <t>なごみ  貸借対照表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</si>
</sst>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1">
    <font>
      <sz val="11"/>
      <color theme="1"/>
      <name val="Yu Gothic"/>
      <family val="2"/>
      <charset val="128"/>
    </font>
    <font>
      <sz val="10"/>
      <color theme="1"/>
      <name val="Meiryo UI"/>
      <family val="3"/>
      <charset val="128"/>
    </font>
    <font>
      <sz val="6"/>
      <name val="Yu Gothic"/>
      <family val="2"/>
      <charset val="128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horizontal="left" vertical="top"/>
    </xf>
    <xf numFmtId="0" fontId="9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 shrinkToFit="1"/>
    </xf>
    <xf numFmtId="0" fontId="8" fillId="0" borderId="4" xfId="1" applyFont="1" applyBorder="1" applyAlignment="1">
      <alignment vertical="center"/>
    </xf>
    <xf numFmtId="0" fontId="8" fillId="0" borderId="4" xfId="1" applyFont="1" applyBorder="1" applyAlignment="1">
      <alignment horizontal="left" vertical="top" shrinkToFit="1"/>
    </xf>
    <xf numFmtId="176" fontId="10" fillId="0" borderId="4" xfId="1" applyNumberFormat="1" applyFont="1" applyBorder="1" applyAlignment="1" applyProtection="1">
      <alignment vertical="top" shrinkToFit="1"/>
      <protection locked="0"/>
    </xf>
    <xf numFmtId="0" fontId="8" fillId="0" borderId="5" xfId="1" applyFont="1" applyBorder="1" applyAlignment="1">
      <alignment horizontal="left" vertical="top" shrinkToFit="1"/>
    </xf>
    <xf numFmtId="176" fontId="10" fillId="0" borderId="5" xfId="1" applyNumberFormat="1" applyFont="1" applyBorder="1" applyAlignment="1" applyProtection="1">
      <alignment vertical="top" shrinkToFit="1"/>
      <protection locked="0"/>
    </xf>
    <xf numFmtId="0" fontId="8" fillId="0" borderId="6" xfId="1" applyFont="1" applyBorder="1" applyAlignment="1">
      <alignment horizontal="left" vertical="top" shrinkToFit="1"/>
    </xf>
    <xf numFmtId="176" fontId="10" fillId="0" borderId="6" xfId="1" applyNumberFormat="1" applyFont="1" applyBorder="1" applyAlignment="1" applyProtection="1">
      <alignment vertical="top" shrinkToFit="1"/>
      <protection locked="0"/>
    </xf>
    <xf numFmtId="0" fontId="8" fillId="0" borderId="1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left" vertical="top" shrinkToFit="1"/>
    </xf>
    <xf numFmtId="176" fontId="10" fillId="0" borderId="7" xfId="1" applyNumberFormat="1" applyFont="1" applyBorder="1" applyAlignment="1" applyProtection="1">
      <alignment vertical="top" shrinkToFit="1"/>
      <protection locked="0"/>
    </xf>
    <xf numFmtId="0" fontId="8" fillId="0" borderId="4" xfId="1" applyFont="1" applyBorder="1" applyAlignment="1">
      <alignment vertical="center" shrinkToFit="1"/>
    </xf>
    <xf numFmtId="176" fontId="10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0A0EFFA0-118A-449E-9F7A-585ECDA5E76C}"/>
    <cellStyle name="標準 3" xfId="2" xr:uid="{63DE3273-F1B8-4F65-A519-9082AF1D80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9C659-5450-4966-BA49-EB654C21CE7C}">
  <sheetPr>
    <pageSetUpPr fitToPage="1"/>
  </sheetPr>
  <dimension ref="A1:I37"/>
  <sheetViews>
    <sheetView showGridLines="0" workbookViewId="0"/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4" t="s">
        <v>1</v>
      </c>
      <c r="C2" s="4"/>
      <c r="D2" s="4"/>
      <c r="E2" s="4"/>
      <c r="F2" s="4"/>
      <c r="G2" s="4"/>
      <c r="H2" s="4"/>
      <c r="I2" s="4"/>
    </row>
    <row r="3" spans="1:9" ht="21">
      <c r="A3" s="1"/>
      <c r="B3" s="5" t="s">
        <v>2</v>
      </c>
      <c r="C3" s="5"/>
      <c r="D3" s="5"/>
      <c r="E3" s="5"/>
      <c r="F3" s="5"/>
      <c r="G3" s="5"/>
      <c r="H3" s="5"/>
      <c r="I3" s="5"/>
    </row>
    <row r="4" spans="1:9">
      <c r="A4" s="1"/>
      <c r="B4" s="6"/>
      <c r="C4" s="1"/>
      <c r="D4" s="1"/>
      <c r="E4" s="1"/>
      <c r="F4" s="1"/>
      <c r="G4" s="1"/>
      <c r="H4" s="1"/>
      <c r="I4" s="7" t="s">
        <v>3</v>
      </c>
    </row>
    <row r="5" spans="1:9">
      <c r="A5" s="1"/>
      <c r="B5" s="8" t="s">
        <v>4</v>
      </c>
      <c r="C5" s="9"/>
      <c r="D5" s="9"/>
      <c r="E5" s="10"/>
      <c r="F5" s="8" t="s">
        <v>5</v>
      </c>
      <c r="G5" s="9"/>
      <c r="H5" s="9"/>
      <c r="I5" s="10"/>
    </row>
    <row r="6" spans="1:9">
      <c r="A6" s="1"/>
      <c r="B6" s="11"/>
      <c r="C6" s="11" t="s">
        <v>6</v>
      </c>
      <c r="D6" s="11" t="s">
        <v>7</v>
      </c>
      <c r="E6" s="11" t="s">
        <v>8</v>
      </c>
      <c r="F6" s="12"/>
      <c r="G6" s="11" t="s">
        <v>6</v>
      </c>
      <c r="H6" s="11" t="s">
        <v>7</v>
      </c>
      <c r="I6" s="11" t="s">
        <v>8</v>
      </c>
    </row>
    <row r="7" spans="1:9">
      <c r="A7" s="1"/>
      <c r="B7" s="13" t="s">
        <v>9</v>
      </c>
      <c r="C7" s="14">
        <f>+C8+C9+C10+C11+C12+C13+C14+C15</f>
        <v>294226847</v>
      </c>
      <c r="D7" s="14">
        <f>+D8+D9+D10+D11+D12+D13+D14+D15</f>
        <v>288159386</v>
      </c>
      <c r="E7" s="14">
        <f>C7-D7</f>
        <v>6067461</v>
      </c>
      <c r="F7" s="13" t="s">
        <v>10</v>
      </c>
      <c r="G7" s="14">
        <f>+G8+G9+G10+G11+G12+G13+G14</f>
        <v>61176916</v>
      </c>
      <c r="H7" s="14">
        <f>+H8+H9+H10+H11+H12+H13+H14</f>
        <v>68629260</v>
      </c>
      <c r="I7" s="14">
        <f>G7-H7</f>
        <v>-7452344</v>
      </c>
    </row>
    <row r="8" spans="1:9">
      <c r="A8" s="1"/>
      <c r="B8" s="15" t="s">
        <v>11</v>
      </c>
      <c r="C8" s="16">
        <v>142731398</v>
      </c>
      <c r="D8" s="16">
        <v>142667871</v>
      </c>
      <c r="E8" s="16">
        <f t="shared" ref="E8:E37" si="0">C8-D8</f>
        <v>63527</v>
      </c>
      <c r="F8" s="17" t="s">
        <v>12</v>
      </c>
      <c r="G8" s="18">
        <v>23638919</v>
      </c>
      <c r="H8" s="18">
        <v>27018197</v>
      </c>
      <c r="I8" s="18">
        <f t="shared" ref="I8:I37" si="1">G8-H8</f>
        <v>-3379278</v>
      </c>
    </row>
    <row r="9" spans="1:9">
      <c r="A9" s="1"/>
      <c r="B9" s="17" t="s">
        <v>13</v>
      </c>
      <c r="C9" s="18">
        <v>110299632</v>
      </c>
      <c r="D9" s="18">
        <v>107692315</v>
      </c>
      <c r="E9" s="18">
        <f t="shared" si="0"/>
        <v>2607317</v>
      </c>
      <c r="F9" s="17" t="s">
        <v>14</v>
      </c>
      <c r="G9" s="18"/>
      <c r="H9" s="18"/>
      <c r="I9" s="18">
        <f t="shared" si="1"/>
        <v>0</v>
      </c>
    </row>
    <row r="10" spans="1:9">
      <c r="A10" s="1"/>
      <c r="B10" s="17" t="s">
        <v>15</v>
      </c>
      <c r="C10" s="18"/>
      <c r="D10" s="18"/>
      <c r="E10" s="18">
        <f t="shared" si="0"/>
        <v>0</v>
      </c>
      <c r="F10" s="17" t="s">
        <v>16</v>
      </c>
      <c r="G10" s="18">
        <v>11460000</v>
      </c>
      <c r="H10" s="18">
        <v>11460000</v>
      </c>
      <c r="I10" s="18">
        <f t="shared" si="1"/>
        <v>0</v>
      </c>
    </row>
    <row r="11" spans="1:9">
      <c r="A11" s="1"/>
      <c r="B11" s="17" t="s">
        <v>17</v>
      </c>
      <c r="C11" s="18">
        <v>2733617</v>
      </c>
      <c r="D11" s="18">
        <v>38100</v>
      </c>
      <c r="E11" s="18">
        <f t="shared" si="0"/>
        <v>2695517</v>
      </c>
      <c r="F11" s="17" t="s">
        <v>18</v>
      </c>
      <c r="G11" s="18">
        <v>218200</v>
      </c>
      <c r="H11" s="18">
        <v>221473</v>
      </c>
      <c r="I11" s="18">
        <f t="shared" si="1"/>
        <v>-3273</v>
      </c>
    </row>
    <row r="12" spans="1:9">
      <c r="A12" s="1"/>
      <c r="B12" s="17" t="s">
        <v>19</v>
      </c>
      <c r="C12" s="18"/>
      <c r="D12" s="18"/>
      <c r="E12" s="18">
        <f t="shared" si="0"/>
        <v>0</v>
      </c>
      <c r="F12" s="17" t="s">
        <v>20</v>
      </c>
      <c r="G12" s="18">
        <v>3422797</v>
      </c>
      <c r="H12" s="18">
        <v>5927590</v>
      </c>
      <c r="I12" s="18">
        <f t="shared" si="1"/>
        <v>-2504793</v>
      </c>
    </row>
    <row r="13" spans="1:9">
      <c r="A13" s="1"/>
      <c r="B13" s="17" t="s">
        <v>21</v>
      </c>
      <c r="C13" s="18"/>
      <c r="D13" s="18"/>
      <c r="E13" s="18">
        <f t="shared" si="0"/>
        <v>0</v>
      </c>
      <c r="F13" s="17" t="s">
        <v>22</v>
      </c>
      <c r="G13" s="18"/>
      <c r="H13" s="18"/>
      <c r="I13" s="18">
        <f t="shared" si="1"/>
        <v>0</v>
      </c>
    </row>
    <row r="14" spans="1:9">
      <c r="A14" s="1"/>
      <c r="B14" s="17" t="s">
        <v>23</v>
      </c>
      <c r="C14" s="18">
        <v>37201000</v>
      </c>
      <c r="D14" s="18">
        <v>36789000</v>
      </c>
      <c r="E14" s="18">
        <f t="shared" si="0"/>
        <v>412000</v>
      </c>
      <c r="F14" s="17" t="s">
        <v>24</v>
      </c>
      <c r="G14" s="18">
        <v>22437000</v>
      </c>
      <c r="H14" s="18">
        <v>24002000</v>
      </c>
      <c r="I14" s="18">
        <f t="shared" si="1"/>
        <v>-1565000</v>
      </c>
    </row>
    <row r="15" spans="1:9">
      <c r="A15" s="1"/>
      <c r="B15" s="17" t="s">
        <v>25</v>
      </c>
      <c r="C15" s="18">
        <v>1261200</v>
      </c>
      <c r="D15" s="18">
        <v>972100</v>
      </c>
      <c r="E15" s="18">
        <f t="shared" si="0"/>
        <v>289100</v>
      </c>
      <c r="F15" s="17"/>
      <c r="G15" s="18"/>
      <c r="H15" s="18"/>
      <c r="I15" s="18"/>
    </row>
    <row r="16" spans="1:9">
      <c r="A16" s="1"/>
      <c r="B16" s="13" t="s">
        <v>26</v>
      </c>
      <c r="C16" s="14">
        <f>+C17 +C20</f>
        <v>1307979345</v>
      </c>
      <c r="D16" s="14">
        <f>+D17 +D20</f>
        <v>1325945542</v>
      </c>
      <c r="E16" s="14">
        <f t="shared" si="0"/>
        <v>-17966197</v>
      </c>
      <c r="F16" s="13" t="s">
        <v>27</v>
      </c>
      <c r="G16" s="14">
        <f>+G17+G18</f>
        <v>71375409</v>
      </c>
      <c r="H16" s="14">
        <f>+H17+H18</f>
        <v>80692231</v>
      </c>
      <c r="I16" s="14">
        <f t="shared" si="1"/>
        <v>-9316822</v>
      </c>
    </row>
    <row r="17" spans="1:9">
      <c r="A17" s="1"/>
      <c r="B17" s="13" t="s">
        <v>28</v>
      </c>
      <c r="C17" s="14">
        <f>+C18+C19</f>
        <v>864700936</v>
      </c>
      <c r="D17" s="14">
        <f>+D18+D19</f>
        <v>881608230</v>
      </c>
      <c r="E17" s="14">
        <f t="shared" si="0"/>
        <v>-16907294</v>
      </c>
      <c r="F17" s="15" t="s">
        <v>29</v>
      </c>
      <c r="G17" s="16">
        <v>22920000</v>
      </c>
      <c r="H17" s="16">
        <v>34380000</v>
      </c>
      <c r="I17" s="16">
        <f t="shared" si="1"/>
        <v>-11460000</v>
      </c>
    </row>
    <row r="18" spans="1:9">
      <c r="A18" s="1"/>
      <c r="B18" s="15" t="s">
        <v>30</v>
      </c>
      <c r="C18" s="16">
        <v>27957000</v>
      </c>
      <c r="D18" s="16"/>
      <c r="E18" s="16">
        <f t="shared" si="0"/>
        <v>27957000</v>
      </c>
      <c r="F18" s="17" t="s">
        <v>31</v>
      </c>
      <c r="G18" s="18">
        <v>48455409</v>
      </c>
      <c r="H18" s="18">
        <v>46312231</v>
      </c>
      <c r="I18" s="18">
        <f t="shared" si="1"/>
        <v>2143178</v>
      </c>
    </row>
    <row r="19" spans="1:9">
      <c r="A19" s="1"/>
      <c r="B19" s="17" t="s">
        <v>32</v>
      </c>
      <c r="C19" s="18">
        <v>836743936</v>
      </c>
      <c r="D19" s="18">
        <v>881608230</v>
      </c>
      <c r="E19" s="18">
        <f t="shared" si="0"/>
        <v>-44864294</v>
      </c>
      <c r="F19" s="13" t="s">
        <v>33</v>
      </c>
      <c r="G19" s="14">
        <f>+G7 +G16</f>
        <v>132552325</v>
      </c>
      <c r="H19" s="14">
        <f>+H7 +H16</f>
        <v>149321491</v>
      </c>
      <c r="I19" s="14">
        <f t="shared" si="1"/>
        <v>-16769166</v>
      </c>
    </row>
    <row r="20" spans="1:9">
      <c r="A20" s="1"/>
      <c r="B20" s="13" t="s">
        <v>34</v>
      </c>
      <c r="C20" s="14">
        <f>+C21+C22+C23+C24+C25+C26+C27+C28+C29+C30+C31+C32+C33+C34+C35+C36</f>
        <v>443278409</v>
      </c>
      <c r="D20" s="14">
        <f>+D21+D22+D23+D24+D25+D26+D27+D28+D29+D30+D31+D32+D33+D34+D35+D36</f>
        <v>444337312</v>
      </c>
      <c r="E20" s="14">
        <f t="shared" si="0"/>
        <v>-1058903</v>
      </c>
      <c r="F20" s="19" t="s">
        <v>35</v>
      </c>
      <c r="G20" s="20"/>
      <c r="H20" s="20"/>
      <c r="I20" s="21"/>
    </row>
    <row r="21" spans="1:9">
      <c r="A21" s="1"/>
      <c r="B21" s="17" t="s">
        <v>32</v>
      </c>
      <c r="C21" s="18">
        <v>12603778</v>
      </c>
      <c r="D21" s="18">
        <v>7440890</v>
      </c>
      <c r="E21" s="18">
        <f t="shared" si="0"/>
        <v>5162888</v>
      </c>
      <c r="F21" s="15" t="s">
        <v>36</v>
      </c>
      <c r="G21" s="16">
        <f>+G22+G23+G24</f>
        <v>245375835</v>
      </c>
      <c r="H21" s="16">
        <f>+H22+H23+H24</f>
        <v>245375835</v>
      </c>
      <c r="I21" s="16">
        <f t="shared" si="1"/>
        <v>0</v>
      </c>
    </row>
    <row r="22" spans="1:9">
      <c r="A22" s="1"/>
      <c r="B22" s="17" t="s">
        <v>37</v>
      </c>
      <c r="C22" s="18">
        <v>23241482</v>
      </c>
      <c r="D22" s="18">
        <v>19569228</v>
      </c>
      <c r="E22" s="18">
        <f t="shared" si="0"/>
        <v>3672254</v>
      </c>
      <c r="F22" s="17" t="s">
        <v>38</v>
      </c>
      <c r="G22" s="18">
        <v>74034400</v>
      </c>
      <c r="H22" s="18">
        <v>74034400</v>
      </c>
      <c r="I22" s="18">
        <f t="shared" si="1"/>
        <v>0</v>
      </c>
    </row>
    <row r="23" spans="1:9">
      <c r="A23" s="1"/>
      <c r="B23" s="17" t="s">
        <v>39</v>
      </c>
      <c r="C23" s="18"/>
      <c r="D23" s="18"/>
      <c r="E23" s="18">
        <f t="shared" si="0"/>
        <v>0</v>
      </c>
      <c r="F23" s="17" t="s">
        <v>40</v>
      </c>
      <c r="G23" s="18">
        <v>131800000</v>
      </c>
      <c r="H23" s="18">
        <v>131800000</v>
      </c>
      <c r="I23" s="18">
        <f t="shared" si="1"/>
        <v>0</v>
      </c>
    </row>
    <row r="24" spans="1:9">
      <c r="A24" s="1"/>
      <c r="B24" s="17" t="s">
        <v>41</v>
      </c>
      <c r="C24" s="18">
        <v>539957</v>
      </c>
      <c r="D24" s="18">
        <v>2013526</v>
      </c>
      <c r="E24" s="18">
        <f t="shared" si="0"/>
        <v>-1473569</v>
      </c>
      <c r="F24" s="17" t="s">
        <v>42</v>
      </c>
      <c r="G24" s="18">
        <v>39541435</v>
      </c>
      <c r="H24" s="18">
        <v>39541435</v>
      </c>
      <c r="I24" s="18">
        <f t="shared" si="1"/>
        <v>0</v>
      </c>
    </row>
    <row r="25" spans="1:9">
      <c r="A25" s="1"/>
      <c r="B25" s="17" t="s">
        <v>43</v>
      </c>
      <c r="C25" s="18">
        <v>25036501</v>
      </c>
      <c r="D25" s="18">
        <v>26341131</v>
      </c>
      <c r="E25" s="18">
        <f t="shared" si="0"/>
        <v>-1304630</v>
      </c>
      <c r="F25" s="17" t="s">
        <v>44</v>
      </c>
      <c r="G25" s="18">
        <v>594939935</v>
      </c>
      <c r="H25" s="18">
        <v>618934807</v>
      </c>
      <c r="I25" s="18">
        <f t="shared" si="1"/>
        <v>-23994872</v>
      </c>
    </row>
    <row r="26" spans="1:9">
      <c r="A26" s="1"/>
      <c r="B26" s="17" t="s">
        <v>45</v>
      </c>
      <c r="C26" s="18"/>
      <c r="D26" s="18"/>
      <c r="E26" s="18">
        <f t="shared" si="0"/>
        <v>0</v>
      </c>
      <c r="F26" s="17" t="s">
        <v>46</v>
      </c>
      <c r="G26" s="18">
        <f>+G27+G28+G29+G30+G31+G32</f>
        <v>332000000</v>
      </c>
      <c r="H26" s="18">
        <f>+H27+H28+H29+H30+H31+H32</f>
        <v>340500000</v>
      </c>
      <c r="I26" s="18">
        <f t="shared" si="1"/>
        <v>-8500000</v>
      </c>
    </row>
    <row r="27" spans="1:9">
      <c r="A27" s="1"/>
      <c r="B27" s="17" t="s">
        <v>47</v>
      </c>
      <c r="C27" s="18"/>
      <c r="D27" s="18"/>
      <c r="E27" s="18">
        <f t="shared" si="0"/>
        <v>0</v>
      </c>
      <c r="F27" s="17" t="s">
        <v>48</v>
      </c>
      <c r="G27" s="18">
        <v>30000000</v>
      </c>
      <c r="H27" s="18">
        <v>30000000</v>
      </c>
      <c r="I27" s="18">
        <f t="shared" si="1"/>
        <v>0</v>
      </c>
    </row>
    <row r="28" spans="1:9">
      <c r="A28" s="1"/>
      <c r="B28" s="17" t="s">
        <v>49</v>
      </c>
      <c r="C28" s="18">
        <v>1401282</v>
      </c>
      <c r="D28" s="18">
        <v>2160306</v>
      </c>
      <c r="E28" s="18">
        <f t="shared" si="0"/>
        <v>-759024</v>
      </c>
      <c r="F28" s="17" t="s">
        <v>50</v>
      </c>
      <c r="G28" s="18">
        <v>156000000</v>
      </c>
      <c r="H28" s="18">
        <v>156000000</v>
      </c>
      <c r="I28" s="18">
        <f t="shared" si="1"/>
        <v>0</v>
      </c>
    </row>
    <row r="29" spans="1:9">
      <c r="A29" s="1"/>
      <c r="B29" s="17" t="s">
        <v>51</v>
      </c>
      <c r="C29" s="18">
        <v>48455409</v>
      </c>
      <c r="D29" s="18">
        <v>46312231</v>
      </c>
      <c r="E29" s="18">
        <f t="shared" si="0"/>
        <v>2143178</v>
      </c>
      <c r="F29" s="17" t="s">
        <v>52</v>
      </c>
      <c r="G29" s="18">
        <v>146000000</v>
      </c>
      <c r="H29" s="18">
        <v>146000000</v>
      </c>
      <c r="I29" s="18">
        <f t="shared" si="1"/>
        <v>0</v>
      </c>
    </row>
    <row r="30" spans="1:9">
      <c r="A30" s="1"/>
      <c r="B30" s="17" t="s">
        <v>53</v>
      </c>
      <c r="C30" s="18"/>
      <c r="D30" s="18"/>
      <c r="E30" s="18">
        <f t="shared" si="0"/>
        <v>0</v>
      </c>
      <c r="F30" s="17" t="s">
        <v>54</v>
      </c>
      <c r="G30" s="18"/>
      <c r="H30" s="18"/>
      <c r="I30" s="18">
        <f t="shared" si="1"/>
        <v>0</v>
      </c>
    </row>
    <row r="31" spans="1:9">
      <c r="A31" s="1"/>
      <c r="B31" s="17" t="s">
        <v>55</v>
      </c>
      <c r="C31" s="18">
        <v>30000000</v>
      </c>
      <c r="D31" s="18">
        <v>30000000</v>
      </c>
      <c r="E31" s="18">
        <f t="shared" si="0"/>
        <v>0</v>
      </c>
      <c r="F31" s="17" t="s">
        <v>56</v>
      </c>
      <c r="G31" s="18"/>
      <c r="H31" s="18"/>
      <c r="I31" s="18">
        <f t="shared" si="1"/>
        <v>0</v>
      </c>
    </row>
    <row r="32" spans="1:9">
      <c r="A32" s="1"/>
      <c r="B32" s="17" t="s">
        <v>57</v>
      </c>
      <c r="C32" s="18">
        <v>156000000</v>
      </c>
      <c r="D32" s="18">
        <v>156000000</v>
      </c>
      <c r="E32" s="18">
        <f t="shared" si="0"/>
        <v>0</v>
      </c>
      <c r="F32" s="17" t="s">
        <v>58</v>
      </c>
      <c r="G32" s="18"/>
      <c r="H32" s="18">
        <v>8500000</v>
      </c>
      <c r="I32" s="18">
        <f t="shared" si="1"/>
        <v>-8500000</v>
      </c>
    </row>
    <row r="33" spans="1:9">
      <c r="A33" s="1"/>
      <c r="B33" s="17" t="s">
        <v>59</v>
      </c>
      <c r="C33" s="18">
        <v>146000000</v>
      </c>
      <c r="D33" s="18">
        <v>146000000</v>
      </c>
      <c r="E33" s="18">
        <f t="shared" si="0"/>
        <v>0</v>
      </c>
      <c r="F33" s="17" t="s">
        <v>60</v>
      </c>
      <c r="G33" s="18">
        <v>297338097</v>
      </c>
      <c r="H33" s="18">
        <v>259972795</v>
      </c>
      <c r="I33" s="18">
        <f t="shared" si="1"/>
        <v>37365302</v>
      </c>
    </row>
    <row r="34" spans="1:9">
      <c r="A34" s="1"/>
      <c r="B34" s="17" t="s">
        <v>61</v>
      </c>
      <c r="C34" s="18"/>
      <c r="D34" s="18"/>
      <c r="E34" s="18">
        <f t="shared" si="0"/>
        <v>0</v>
      </c>
      <c r="F34" s="17" t="s">
        <v>62</v>
      </c>
      <c r="G34" s="18">
        <v>28865302</v>
      </c>
      <c r="H34" s="18">
        <v>29484410</v>
      </c>
      <c r="I34" s="18">
        <f t="shared" si="1"/>
        <v>-619108</v>
      </c>
    </row>
    <row r="35" spans="1:9">
      <c r="A35" s="1"/>
      <c r="B35" s="17" t="s">
        <v>63</v>
      </c>
      <c r="C35" s="18"/>
      <c r="D35" s="18"/>
      <c r="E35" s="18">
        <f t="shared" si="0"/>
        <v>0</v>
      </c>
      <c r="F35" s="22"/>
      <c r="G35" s="23"/>
      <c r="H35" s="23"/>
      <c r="I35" s="23"/>
    </row>
    <row r="36" spans="1:9">
      <c r="A36" s="1"/>
      <c r="B36" s="17" t="s">
        <v>64</v>
      </c>
      <c r="C36" s="18"/>
      <c r="D36" s="18">
        <v>8500000</v>
      </c>
      <c r="E36" s="18">
        <f t="shared" si="0"/>
        <v>-8500000</v>
      </c>
      <c r="F36" s="13" t="s">
        <v>65</v>
      </c>
      <c r="G36" s="14">
        <f>+G21 +G25 +G26 +G33</f>
        <v>1469653867</v>
      </c>
      <c r="H36" s="14">
        <f>+H21 +H25 +H26 +H33</f>
        <v>1464783437</v>
      </c>
      <c r="I36" s="14">
        <f t="shared" si="1"/>
        <v>4870430</v>
      </c>
    </row>
    <row r="37" spans="1:9">
      <c r="A37" s="1"/>
      <c r="B37" s="13" t="s">
        <v>66</v>
      </c>
      <c r="C37" s="14">
        <f>+C7 +C16</f>
        <v>1602206192</v>
      </c>
      <c r="D37" s="14">
        <f>+D7 +D16</f>
        <v>1614104928</v>
      </c>
      <c r="E37" s="14">
        <f t="shared" si="0"/>
        <v>-11898736</v>
      </c>
      <c r="F37" s="24" t="s">
        <v>67</v>
      </c>
      <c r="G37" s="25">
        <f>+G19 +G36</f>
        <v>1602206192</v>
      </c>
      <c r="H37" s="25">
        <f>+H19 +H36</f>
        <v>1614104928</v>
      </c>
      <c r="I37" s="25">
        <f t="shared" si="1"/>
        <v>-11898736</v>
      </c>
    </row>
  </sheetData>
  <mergeCells count="5">
    <mergeCell ref="B2:I2"/>
    <mergeCell ref="B3:I3"/>
    <mergeCell ref="B5:E5"/>
    <mergeCell ref="F5:I5"/>
    <mergeCell ref="F20:I20"/>
  </mergeCells>
  <phoneticPr fontId="2"/>
  <pageMargins left="0.7" right="0.7" top="0.75" bottom="0.75" header="0.3" footer="0.3"/>
  <pageSetup paperSize="9" fitToHeight="0" orientation="portrait" r:id="rId1"/>
  <headerFooter>
    <oddHeader>&amp;L社会福祉法人愛育会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CBB29-9825-4900-9A8A-B77B3D36F9A0}">
  <sheetPr>
    <pageSetUpPr fitToPage="1"/>
  </sheetPr>
  <dimension ref="A1:I37"/>
  <sheetViews>
    <sheetView showGridLines="0" workbookViewId="0"/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4" t="s">
        <v>68</v>
      </c>
      <c r="C2" s="4"/>
      <c r="D2" s="4"/>
      <c r="E2" s="4"/>
      <c r="F2" s="4"/>
      <c r="G2" s="4"/>
      <c r="H2" s="4"/>
      <c r="I2" s="4"/>
    </row>
    <row r="3" spans="1:9" ht="21">
      <c r="A3" s="1"/>
      <c r="B3" s="5" t="s">
        <v>2</v>
      </c>
      <c r="C3" s="5"/>
      <c r="D3" s="5"/>
      <c r="E3" s="5"/>
      <c r="F3" s="5"/>
      <c r="G3" s="5"/>
      <c r="H3" s="5"/>
      <c r="I3" s="5"/>
    </row>
    <row r="4" spans="1:9">
      <c r="A4" s="1"/>
      <c r="B4" s="6"/>
      <c r="C4" s="1"/>
      <c r="D4" s="1"/>
      <c r="E4" s="1"/>
      <c r="F4" s="1"/>
      <c r="G4" s="1"/>
      <c r="H4" s="1"/>
      <c r="I4" s="7" t="s">
        <v>3</v>
      </c>
    </row>
    <row r="5" spans="1:9">
      <c r="A5" s="1"/>
      <c r="B5" s="8" t="s">
        <v>4</v>
      </c>
      <c r="C5" s="9"/>
      <c r="D5" s="9"/>
      <c r="E5" s="10"/>
      <c r="F5" s="8" t="s">
        <v>5</v>
      </c>
      <c r="G5" s="9"/>
      <c r="H5" s="9"/>
      <c r="I5" s="10"/>
    </row>
    <row r="6" spans="1:9">
      <c r="A6" s="1"/>
      <c r="B6" s="11"/>
      <c r="C6" s="11" t="s">
        <v>6</v>
      </c>
      <c r="D6" s="11" t="s">
        <v>7</v>
      </c>
      <c r="E6" s="11" t="s">
        <v>8</v>
      </c>
      <c r="F6" s="12"/>
      <c r="G6" s="11" t="s">
        <v>6</v>
      </c>
      <c r="H6" s="11" t="s">
        <v>7</v>
      </c>
      <c r="I6" s="11" t="s">
        <v>8</v>
      </c>
    </row>
    <row r="7" spans="1:9">
      <c r="A7" s="1"/>
      <c r="B7" s="13" t="s">
        <v>9</v>
      </c>
      <c r="C7" s="14">
        <f>+C8+C9+C10+C11+C12+C13+C14+C15</f>
        <v>143209252</v>
      </c>
      <c r="D7" s="14">
        <f>+D8+D9+D10+D11+D12+D13+D14+D15</f>
        <v>140174886</v>
      </c>
      <c r="E7" s="14">
        <f>C7-D7</f>
        <v>3034366</v>
      </c>
      <c r="F7" s="13" t="s">
        <v>10</v>
      </c>
      <c r="G7" s="14">
        <f>+G8+G9+G10+G11+G12+G13+G14</f>
        <v>73571380</v>
      </c>
      <c r="H7" s="14">
        <f>+H8+H9+H10+H11+H12+H13+H14</f>
        <v>77648742</v>
      </c>
      <c r="I7" s="14">
        <f>G7-H7</f>
        <v>-4077362</v>
      </c>
    </row>
    <row r="8" spans="1:9">
      <c r="A8" s="1"/>
      <c r="B8" s="15" t="s">
        <v>11</v>
      </c>
      <c r="C8" s="16">
        <v>43381385</v>
      </c>
      <c r="D8" s="16">
        <v>40985109</v>
      </c>
      <c r="E8" s="16">
        <f t="shared" ref="E8:E37" si="0">C8-D8</f>
        <v>2396276</v>
      </c>
      <c r="F8" s="17" t="s">
        <v>12</v>
      </c>
      <c r="G8" s="18">
        <v>28795319</v>
      </c>
      <c r="H8" s="18">
        <v>26736511</v>
      </c>
      <c r="I8" s="18">
        <f t="shared" ref="I8:I14" si="1">G8-H8</f>
        <v>2058808</v>
      </c>
    </row>
    <row r="9" spans="1:9">
      <c r="A9" s="1"/>
      <c r="B9" s="17" t="s">
        <v>13</v>
      </c>
      <c r="C9" s="18">
        <v>97301867</v>
      </c>
      <c r="D9" s="18">
        <v>88374937</v>
      </c>
      <c r="E9" s="18">
        <f t="shared" si="0"/>
        <v>8926930</v>
      </c>
      <c r="F9" s="17" t="s">
        <v>14</v>
      </c>
      <c r="G9" s="18"/>
      <c r="H9" s="18">
        <v>6262000</v>
      </c>
      <c r="I9" s="18">
        <f t="shared" si="1"/>
        <v>-6262000</v>
      </c>
    </row>
    <row r="10" spans="1:9">
      <c r="A10" s="1"/>
      <c r="B10" s="17" t="s">
        <v>15</v>
      </c>
      <c r="C10" s="18"/>
      <c r="D10" s="18">
        <v>6262000</v>
      </c>
      <c r="E10" s="18">
        <f t="shared" si="0"/>
        <v>-6262000</v>
      </c>
      <c r="F10" s="17" t="s">
        <v>16</v>
      </c>
      <c r="G10" s="18"/>
      <c r="H10" s="18"/>
      <c r="I10" s="18">
        <f t="shared" si="1"/>
        <v>0</v>
      </c>
    </row>
    <row r="11" spans="1:9">
      <c r="A11" s="1"/>
      <c r="B11" s="17" t="s">
        <v>17</v>
      </c>
      <c r="C11" s="18">
        <v>2490000</v>
      </c>
      <c r="D11" s="18">
        <v>4513840</v>
      </c>
      <c r="E11" s="18">
        <f t="shared" si="0"/>
        <v>-2023840</v>
      </c>
      <c r="F11" s="17" t="s">
        <v>18</v>
      </c>
      <c r="G11" s="18">
        <v>872379</v>
      </c>
      <c r="H11" s="18">
        <v>22277</v>
      </c>
      <c r="I11" s="18">
        <f t="shared" si="1"/>
        <v>850102</v>
      </c>
    </row>
    <row r="12" spans="1:9">
      <c r="A12" s="1"/>
      <c r="B12" s="17" t="s">
        <v>19</v>
      </c>
      <c r="C12" s="18"/>
      <c r="D12" s="18"/>
      <c r="E12" s="18">
        <f t="shared" si="0"/>
        <v>0</v>
      </c>
      <c r="F12" s="17" t="s">
        <v>20</v>
      </c>
      <c r="G12" s="18">
        <v>1363682</v>
      </c>
      <c r="H12" s="18">
        <v>2498954</v>
      </c>
      <c r="I12" s="18">
        <f t="shared" si="1"/>
        <v>-1135272</v>
      </c>
    </row>
    <row r="13" spans="1:9">
      <c r="A13" s="1"/>
      <c r="B13" s="17" t="s">
        <v>21</v>
      </c>
      <c r="C13" s="18">
        <v>36000</v>
      </c>
      <c r="D13" s="18">
        <v>39000</v>
      </c>
      <c r="E13" s="18">
        <f t="shared" si="0"/>
        <v>-3000</v>
      </c>
      <c r="F13" s="17" t="s">
        <v>22</v>
      </c>
      <c r="G13" s="18">
        <v>37201000</v>
      </c>
      <c r="H13" s="18">
        <v>36789000</v>
      </c>
      <c r="I13" s="18">
        <f t="shared" si="1"/>
        <v>412000</v>
      </c>
    </row>
    <row r="14" spans="1:9">
      <c r="A14" s="1"/>
      <c r="B14" s="17" t="s">
        <v>23</v>
      </c>
      <c r="C14" s="18"/>
      <c r="D14" s="18"/>
      <c r="E14" s="18">
        <f t="shared" si="0"/>
        <v>0</v>
      </c>
      <c r="F14" s="17" t="s">
        <v>24</v>
      </c>
      <c r="G14" s="18">
        <v>5339000</v>
      </c>
      <c r="H14" s="18">
        <v>5340000</v>
      </c>
      <c r="I14" s="18">
        <f t="shared" si="1"/>
        <v>-1000</v>
      </c>
    </row>
    <row r="15" spans="1:9">
      <c r="A15" s="1"/>
      <c r="B15" s="17" t="s">
        <v>25</v>
      </c>
      <c r="C15" s="18"/>
      <c r="D15" s="18"/>
      <c r="E15" s="18">
        <f t="shared" si="0"/>
        <v>0</v>
      </c>
      <c r="F15" s="17"/>
      <c r="G15" s="18"/>
      <c r="H15" s="18"/>
      <c r="I15" s="18"/>
    </row>
    <row r="16" spans="1:9">
      <c r="A16" s="1"/>
      <c r="B16" s="13" t="s">
        <v>26</v>
      </c>
      <c r="C16" s="14">
        <f>+C17 +C20</f>
        <v>80552738</v>
      </c>
      <c r="D16" s="14">
        <f>+D17 +D20</f>
        <v>71486029</v>
      </c>
      <c r="E16" s="14">
        <f t="shared" si="0"/>
        <v>9066709</v>
      </c>
      <c r="F16" s="13" t="s">
        <v>27</v>
      </c>
      <c r="G16" s="14">
        <f>+G17+G18</f>
        <v>11951904</v>
      </c>
      <c r="H16" s="14">
        <f>+H17+H18</f>
        <v>11294624</v>
      </c>
      <c r="I16" s="14">
        <f t="shared" ref="I16:I19" si="2">G16-H16</f>
        <v>657280</v>
      </c>
    </row>
    <row r="17" spans="1:9">
      <c r="A17" s="1"/>
      <c r="B17" s="13" t="s">
        <v>28</v>
      </c>
      <c r="C17" s="14">
        <f>+C18+C19</f>
        <v>30583667</v>
      </c>
      <c r="D17" s="14">
        <f>+D18+D19</f>
        <v>34100668</v>
      </c>
      <c r="E17" s="14">
        <f t="shared" si="0"/>
        <v>-3517001</v>
      </c>
      <c r="F17" s="15" t="s">
        <v>29</v>
      </c>
      <c r="G17" s="16"/>
      <c r="H17" s="16"/>
      <c r="I17" s="16">
        <f t="shared" si="2"/>
        <v>0</v>
      </c>
    </row>
    <row r="18" spans="1:9">
      <c r="A18" s="1"/>
      <c r="B18" s="15" t="s">
        <v>30</v>
      </c>
      <c r="C18" s="16">
        <v>200000</v>
      </c>
      <c r="D18" s="16">
        <v>200000</v>
      </c>
      <c r="E18" s="16">
        <f t="shared" si="0"/>
        <v>0</v>
      </c>
      <c r="F18" s="17" t="s">
        <v>31</v>
      </c>
      <c r="G18" s="18">
        <v>11951904</v>
      </c>
      <c r="H18" s="18">
        <v>11294624</v>
      </c>
      <c r="I18" s="18">
        <f t="shared" si="2"/>
        <v>657280</v>
      </c>
    </row>
    <row r="19" spans="1:9">
      <c r="A19" s="1"/>
      <c r="B19" s="17" t="s">
        <v>32</v>
      </c>
      <c r="C19" s="18">
        <v>30383667</v>
      </c>
      <c r="D19" s="18">
        <v>33900668</v>
      </c>
      <c r="E19" s="18">
        <f t="shared" si="0"/>
        <v>-3517001</v>
      </c>
      <c r="F19" s="13" t="s">
        <v>33</v>
      </c>
      <c r="G19" s="14">
        <f>+G7 +G16</f>
        <v>85523284</v>
      </c>
      <c r="H19" s="14">
        <f>+H7 +H16</f>
        <v>88943366</v>
      </c>
      <c r="I19" s="14">
        <f t="shared" si="2"/>
        <v>-3420082</v>
      </c>
    </row>
    <row r="20" spans="1:9">
      <c r="A20" s="1"/>
      <c r="B20" s="13" t="s">
        <v>34</v>
      </c>
      <c r="C20" s="14">
        <f>+C21+C22+C23+C24+C25+C26+C27+C28+C29+C30+C31+C32+C33+C34+C35+C36</f>
        <v>49969071</v>
      </c>
      <c r="D20" s="14">
        <f>+D21+D22+D23+D24+D25+D26+D27+D28+D29+D30+D31+D32+D33+D34+D35+D36</f>
        <v>37385361</v>
      </c>
      <c r="E20" s="14">
        <f t="shared" si="0"/>
        <v>12583710</v>
      </c>
      <c r="F20" s="19" t="s">
        <v>35</v>
      </c>
      <c r="G20" s="20"/>
      <c r="H20" s="20"/>
      <c r="I20" s="21"/>
    </row>
    <row r="21" spans="1:9">
      <c r="A21" s="1"/>
      <c r="B21" s="17" t="s">
        <v>32</v>
      </c>
      <c r="C21" s="18">
        <v>7028589</v>
      </c>
      <c r="D21" s="18">
        <v>4393740</v>
      </c>
      <c r="E21" s="18">
        <f t="shared" si="0"/>
        <v>2634849</v>
      </c>
      <c r="F21" s="15" t="s">
        <v>36</v>
      </c>
      <c r="G21" s="16">
        <f>+G22+G23+G24</f>
        <v>23406450</v>
      </c>
      <c r="H21" s="16">
        <f>+H22+H23+H24</f>
        <v>23406450</v>
      </c>
      <c r="I21" s="16">
        <f t="shared" ref="I21:I34" si="3">G21-H21</f>
        <v>0</v>
      </c>
    </row>
    <row r="22" spans="1:9">
      <c r="A22" s="1"/>
      <c r="B22" s="17" t="s">
        <v>37</v>
      </c>
      <c r="C22" s="18">
        <v>1</v>
      </c>
      <c r="D22" s="18">
        <v>1</v>
      </c>
      <c r="E22" s="18">
        <f t="shared" si="0"/>
        <v>0</v>
      </c>
      <c r="F22" s="17" t="s">
        <v>38</v>
      </c>
      <c r="G22" s="18">
        <v>21980000</v>
      </c>
      <c r="H22" s="18">
        <v>21980000</v>
      </c>
      <c r="I22" s="18">
        <f t="shared" si="3"/>
        <v>0</v>
      </c>
    </row>
    <row r="23" spans="1:9">
      <c r="A23" s="1"/>
      <c r="B23" s="17" t="s">
        <v>39</v>
      </c>
      <c r="C23" s="18"/>
      <c r="D23" s="18"/>
      <c r="E23" s="18">
        <f t="shared" si="0"/>
        <v>0</v>
      </c>
      <c r="F23" s="17" t="s">
        <v>40</v>
      </c>
      <c r="G23" s="18"/>
      <c r="H23" s="18"/>
      <c r="I23" s="18">
        <f t="shared" si="3"/>
        <v>0</v>
      </c>
    </row>
    <row r="24" spans="1:9">
      <c r="A24" s="1"/>
      <c r="B24" s="17" t="s">
        <v>41</v>
      </c>
      <c r="C24" s="18">
        <v>1028142</v>
      </c>
      <c r="D24" s="18">
        <v>1309462</v>
      </c>
      <c r="E24" s="18">
        <f t="shared" si="0"/>
        <v>-281320</v>
      </c>
      <c r="F24" s="17" t="s">
        <v>42</v>
      </c>
      <c r="G24" s="18">
        <v>1426450</v>
      </c>
      <c r="H24" s="18">
        <v>1426450</v>
      </c>
      <c r="I24" s="18">
        <f t="shared" si="3"/>
        <v>0</v>
      </c>
    </row>
    <row r="25" spans="1:9">
      <c r="A25" s="1"/>
      <c r="B25" s="17" t="s">
        <v>43</v>
      </c>
      <c r="C25" s="18">
        <v>3976235</v>
      </c>
      <c r="D25" s="18">
        <v>4286694</v>
      </c>
      <c r="E25" s="18">
        <f t="shared" si="0"/>
        <v>-310459</v>
      </c>
      <c r="F25" s="17" t="s">
        <v>44</v>
      </c>
      <c r="G25" s="18">
        <v>31783069</v>
      </c>
      <c r="H25" s="18">
        <v>31659613</v>
      </c>
      <c r="I25" s="18">
        <f t="shared" si="3"/>
        <v>123456</v>
      </c>
    </row>
    <row r="26" spans="1:9">
      <c r="A26" s="1"/>
      <c r="B26" s="17" t="s">
        <v>45</v>
      </c>
      <c r="C26" s="18"/>
      <c r="D26" s="18"/>
      <c r="E26" s="18">
        <f t="shared" si="0"/>
        <v>0</v>
      </c>
      <c r="F26" s="17" t="s">
        <v>46</v>
      </c>
      <c r="G26" s="18">
        <f>+G27+G28+G29+G30+G31+G32</f>
        <v>20000000</v>
      </c>
      <c r="H26" s="18">
        <f>+H27+H28+H29+H30+H31+H32</f>
        <v>10000000</v>
      </c>
      <c r="I26" s="18">
        <f t="shared" si="3"/>
        <v>10000000</v>
      </c>
    </row>
    <row r="27" spans="1:9">
      <c r="A27" s="1"/>
      <c r="B27" s="17" t="s">
        <v>47</v>
      </c>
      <c r="C27" s="18">
        <v>3970000</v>
      </c>
      <c r="D27" s="18">
        <v>3970000</v>
      </c>
      <c r="E27" s="18">
        <f t="shared" si="0"/>
        <v>0</v>
      </c>
      <c r="F27" s="17" t="s">
        <v>48</v>
      </c>
      <c r="G27" s="18">
        <v>15000000</v>
      </c>
      <c r="H27" s="18">
        <v>10000000</v>
      </c>
      <c r="I27" s="18">
        <f t="shared" si="3"/>
        <v>5000000</v>
      </c>
    </row>
    <row r="28" spans="1:9">
      <c r="A28" s="1"/>
      <c r="B28" s="17" t="s">
        <v>49</v>
      </c>
      <c r="C28" s="18">
        <v>340200</v>
      </c>
      <c r="D28" s="18">
        <v>456840</v>
      </c>
      <c r="E28" s="18">
        <f t="shared" si="0"/>
        <v>-116640</v>
      </c>
      <c r="F28" s="17" t="s">
        <v>50</v>
      </c>
      <c r="G28" s="18"/>
      <c r="H28" s="18"/>
      <c r="I28" s="18">
        <f t="shared" si="3"/>
        <v>0</v>
      </c>
    </row>
    <row r="29" spans="1:9">
      <c r="A29" s="1"/>
      <c r="B29" s="17" t="s">
        <v>51</v>
      </c>
      <c r="C29" s="18">
        <v>11951904</v>
      </c>
      <c r="D29" s="18">
        <v>11294624</v>
      </c>
      <c r="E29" s="18">
        <f t="shared" si="0"/>
        <v>657280</v>
      </c>
      <c r="F29" s="17" t="s">
        <v>52</v>
      </c>
      <c r="G29" s="18">
        <v>5000000</v>
      </c>
      <c r="H29" s="18"/>
      <c r="I29" s="18">
        <f t="shared" si="3"/>
        <v>5000000</v>
      </c>
    </row>
    <row r="30" spans="1:9">
      <c r="A30" s="1"/>
      <c r="B30" s="17" t="s">
        <v>53</v>
      </c>
      <c r="C30" s="18">
        <v>1674000</v>
      </c>
      <c r="D30" s="18">
        <v>1674000</v>
      </c>
      <c r="E30" s="18">
        <f t="shared" si="0"/>
        <v>0</v>
      </c>
      <c r="F30" s="17" t="s">
        <v>54</v>
      </c>
      <c r="G30" s="18"/>
      <c r="H30" s="18"/>
      <c r="I30" s="18">
        <f t="shared" si="3"/>
        <v>0</v>
      </c>
    </row>
    <row r="31" spans="1:9">
      <c r="A31" s="1"/>
      <c r="B31" s="17" t="s">
        <v>55</v>
      </c>
      <c r="C31" s="18">
        <v>15000000</v>
      </c>
      <c r="D31" s="18">
        <v>10000000</v>
      </c>
      <c r="E31" s="18">
        <f t="shared" si="0"/>
        <v>5000000</v>
      </c>
      <c r="F31" s="17" t="s">
        <v>56</v>
      </c>
      <c r="G31" s="18"/>
      <c r="H31" s="18"/>
      <c r="I31" s="18">
        <f t="shared" si="3"/>
        <v>0</v>
      </c>
    </row>
    <row r="32" spans="1:9">
      <c r="A32" s="1"/>
      <c r="B32" s="17" t="s">
        <v>57</v>
      </c>
      <c r="C32" s="18"/>
      <c r="D32" s="18"/>
      <c r="E32" s="18">
        <f t="shared" si="0"/>
        <v>0</v>
      </c>
      <c r="F32" s="17" t="s">
        <v>58</v>
      </c>
      <c r="G32" s="18"/>
      <c r="H32" s="18"/>
      <c r="I32" s="18">
        <f t="shared" si="3"/>
        <v>0</v>
      </c>
    </row>
    <row r="33" spans="1:9">
      <c r="A33" s="1"/>
      <c r="B33" s="17" t="s">
        <v>59</v>
      </c>
      <c r="C33" s="18">
        <v>5000000</v>
      </c>
      <c r="D33" s="18"/>
      <c r="E33" s="18">
        <f t="shared" si="0"/>
        <v>5000000</v>
      </c>
      <c r="F33" s="17" t="s">
        <v>60</v>
      </c>
      <c r="G33" s="18">
        <v>63049187</v>
      </c>
      <c r="H33" s="18">
        <v>57651486</v>
      </c>
      <c r="I33" s="18">
        <f t="shared" si="3"/>
        <v>5397701</v>
      </c>
    </row>
    <row r="34" spans="1:9">
      <c r="A34" s="1"/>
      <c r="B34" s="17" t="s">
        <v>61</v>
      </c>
      <c r="C34" s="18"/>
      <c r="D34" s="18"/>
      <c r="E34" s="18">
        <f t="shared" si="0"/>
        <v>0</v>
      </c>
      <c r="F34" s="17" t="s">
        <v>62</v>
      </c>
      <c r="G34" s="18">
        <v>15397701</v>
      </c>
      <c r="H34" s="18">
        <v>17789294</v>
      </c>
      <c r="I34" s="18">
        <f t="shared" si="3"/>
        <v>-2391593</v>
      </c>
    </row>
    <row r="35" spans="1:9">
      <c r="A35" s="1"/>
      <c r="B35" s="17" t="s">
        <v>63</v>
      </c>
      <c r="C35" s="18"/>
      <c r="D35" s="18"/>
      <c r="E35" s="18">
        <f t="shared" si="0"/>
        <v>0</v>
      </c>
      <c r="F35" s="22"/>
      <c r="G35" s="23"/>
      <c r="H35" s="23"/>
      <c r="I35" s="23"/>
    </row>
    <row r="36" spans="1:9">
      <c r="A36" s="1"/>
      <c r="B36" s="17" t="s">
        <v>64</v>
      </c>
      <c r="C36" s="18"/>
      <c r="D36" s="18"/>
      <c r="E36" s="18">
        <f t="shared" si="0"/>
        <v>0</v>
      </c>
      <c r="F36" s="13" t="s">
        <v>65</v>
      </c>
      <c r="G36" s="14">
        <f>+G21 +G25 +G26 +G33</f>
        <v>138238706</v>
      </c>
      <c r="H36" s="14">
        <f>+H21 +H25 +H26 +H33</f>
        <v>122717549</v>
      </c>
      <c r="I36" s="14">
        <f t="shared" ref="I36:I37" si="4">G36-H36</f>
        <v>15521157</v>
      </c>
    </row>
    <row r="37" spans="1:9">
      <c r="A37" s="1"/>
      <c r="B37" s="13" t="s">
        <v>66</v>
      </c>
      <c r="C37" s="14">
        <f>+C7 +C16</f>
        <v>223761990</v>
      </c>
      <c r="D37" s="14">
        <f>+D7 +D16</f>
        <v>211660915</v>
      </c>
      <c r="E37" s="14">
        <f t="shared" si="0"/>
        <v>12101075</v>
      </c>
      <c r="F37" s="24" t="s">
        <v>67</v>
      </c>
      <c r="G37" s="25">
        <f>+G19 +G36</f>
        <v>223761990</v>
      </c>
      <c r="H37" s="25">
        <f>+H19 +H36</f>
        <v>211660915</v>
      </c>
      <c r="I37" s="25">
        <f t="shared" si="4"/>
        <v>12101075</v>
      </c>
    </row>
  </sheetData>
  <mergeCells count="5">
    <mergeCell ref="B2:I2"/>
    <mergeCell ref="B3:I3"/>
    <mergeCell ref="B5:E5"/>
    <mergeCell ref="F5:I5"/>
    <mergeCell ref="F20:I20"/>
  </mergeCells>
  <phoneticPr fontId="2"/>
  <pageMargins left="0.7" right="0.7" top="0.75" bottom="0.75" header="0.3" footer="0.3"/>
  <pageSetup paperSize="9" fitToHeight="0" orientation="portrait" r:id="rId1"/>
  <headerFooter>
    <oddHeader>&amp;L社会福祉法人愛育会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ABD1D-2E43-4B0B-A925-66E445DA18D5}">
  <sheetPr>
    <pageSetUpPr fitToPage="1"/>
  </sheetPr>
  <dimension ref="A1:I37"/>
  <sheetViews>
    <sheetView showGridLines="0" tabSelected="1" workbookViewId="0"/>
  </sheetViews>
  <sheetFormatPr defaultRowHeight="18.7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4" t="s">
        <v>69</v>
      </c>
      <c r="C2" s="4"/>
      <c r="D2" s="4"/>
      <c r="E2" s="4"/>
      <c r="F2" s="4"/>
      <c r="G2" s="4"/>
      <c r="H2" s="4"/>
      <c r="I2" s="4"/>
    </row>
    <row r="3" spans="1:9" ht="21">
      <c r="A3" s="1"/>
      <c r="B3" s="5" t="s">
        <v>2</v>
      </c>
      <c r="C3" s="5"/>
      <c r="D3" s="5"/>
      <c r="E3" s="5"/>
      <c r="F3" s="5"/>
      <c r="G3" s="5"/>
      <c r="H3" s="5"/>
      <c r="I3" s="5"/>
    </row>
    <row r="4" spans="1:9">
      <c r="A4" s="1"/>
      <c r="B4" s="6"/>
      <c r="C4" s="1"/>
      <c r="D4" s="1"/>
      <c r="E4" s="1"/>
      <c r="F4" s="1"/>
      <c r="G4" s="1"/>
      <c r="H4" s="1"/>
      <c r="I4" s="7" t="s">
        <v>3</v>
      </c>
    </row>
    <row r="5" spans="1:9">
      <c r="A5" s="1"/>
      <c r="B5" s="8" t="s">
        <v>4</v>
      </c>
      <c r="C5" s="9"/>
      <c r="D5" s="9"/>
      <c r="E5" s="10"/>
      <c r="F5" s="8" t="s">
        <v>5</v>
      </c>
      <c r="G5" s="9"/>
      <c r="H5" s="9"/>
      <c r="I5" s="10"/>
    </row>
    <row r="6" spans="1:9">
      <c r="A6" s="1"/>
      <c r="B6" s="11"/>
      <c r="C6" s="11" t="s">
        <v>6</v>
      </c>
      <c r="D6" s="11" t="s">
        <v>7</v>
      </c>
      <c r="E6" s="11" t="s">
        <v>8</v>
      </c>
      <c r="F6" s="12"/>
      <c r="G6" s="11" t="s">
        <v>6</v>
      </c>
      <c r="H6" s="11" t="s">
        <v>7</v>
      </c>
      <c r="I6" s="11" t="s">
        <v>8</v>
      </c>
    </row>
    <row r="7" spans="1:9">
      <c r="A7" s="1"/>
      <c r="B7" s="13" t="s">
        <v>9</v>
      </c>
      <c r="C7" s="14">
        <f>+C8+C9+C10+C11+C12+C13+C14+C15</f>
        <v>83719313</v>
      </c>
      <c r="D7" s="14">
        <f>+D8+D9+D10+D11+D12+D13+D14+D15</f>
        <v>75913554</v>
      </c>
      <c r="E7" s="14">
        <f>C7-D7</f>
        <v>7805759</v>
      </c>
      <c r="F7" s="13" t="s">
        <v>10</v>
      </c>
      <c r="G7" s="14">
        <f>+G8+G9+G10+G11+G12+G13+G14</f>
        <v>12985711</v>
      </c>
      <c r="H7" s="14">
        <f>+H8+H9+H10+H11+H12+H13+H14</f>
        <v>14930376</v>
      </c>
      <c r="I7" s="14">
        <f>G7-H7</f>
        <v>-1944665</v>
      </c>
    </row>
    <row r="8" spans="1:9">
      <c r="A8" s="1"/>
      <c r="B8" s="15" t="s">
        <v>11</v>
      </c>
      <c r="C8" s="16">
        <v>62429699</v>
      </c>
      <c r="D8" s="16">
        <v>55080690</v>
      </c>
      <c r="E8" s="16">
        <f t="shared" ref="E8:E37" si="0">C8-D8</f>
        <v>7349009</v>
      </c>
      <c r="F8" s="17" t="s">
        <v>12</v>
      </c>
      <c r="G8" s="18">
        <v>7369850</v>
      </c>
      <c r="H8" s="18">
        <v>9225275</v>
      </c>
      <c r="I8" s="18">
        <f t="shared" ref="I8:I14" si="1">G8-H8</f>
        <v>-1855425</v>
      </c>
    </row>
    <row r="9" spans="1:9">
      <c r="A9" s="1"/>
      <c r="B9" s="17" t="s">
        <v>13</v>
      </c>
      <c r="C9" s="18">
        <v>20831866</v>
      </c>
      <c r="D9" s="18">
        <v>20763475</v>
      </c>
      <c r="E9" s="18">
        <f t="shared" si="0"/>
        <v>68391</v>
      </c>
      <c r="F9" s="17" t="s">
        <v>14</v>
      </c>
      <c r="G9" s="18"/>
      <c r="H9" s="18"/>
      <c r="I9" s="18">
        <f t="shared" si="1"/>
        <v>0</v>
      </c>
    </row>
    <row r="10" spans="1:9">
      <c r="A10" s="1"/>
      <c r="B10" s="17" t="s">
        <v>15</v>
      </c>
      <c r="C10" s="18"/>
      <c r="D10" s="18"/>
      <c r="E10" s="18">
        <f t="shared" si="0"/>
        <v>0</v>
      </c>
      <c r="F10" s="17" t="s">
        <v>16</v>
      </c>
      <c r="G10" s="18"/>
      <c r="H10" s="18"/>
      <c r="I10" s="18">
        <f t="shared" si="1"/>
        <v>0</v>
      </c>
    </row>
    <row r="11" spans="1:9">
      <c r="A11" s="1"/>
      <c r="B11" s="17" t="s">
        <v>17</v>
      </c>
      <c r="C11" s="18">
        <v>14703</v>
      </c>
      <c r="D11" s="18">
        <v>9210</v>
      </c>
      <c r="E11" s="18">
        <f t="shared" si="0"/>
        <v>5493</v>
      </c>
      <c r="F11" s="17" t="s">
        <v>18</v>
      </c>
      <c r="G11" s="18"/>
      <c r="H11" s="18"/>
      <c r="I11" s="18">
        <f t="shared" si="1"/>
        <v>0</v>
      </c>
    </row>
    <row r="12" spans="1:9">
      <c r="A12" s="1"/>
      <c r="B12" s="17" t="s">
        <v>19</v>
      </c>
      <c r="C12" s="18">
        <v>58045</v>
      </c>
      <c r="D12" s="18">
        <v>60179</v>
      </c>
      <c r="E12" s="18">
        <f t="shared" si="0"/>
        <v>-2134</v>
      </c>
      <c r="F12" s="17" t="s">
        <v>20</v>
      </c>
      <c r="G12" s="18">
        <v>1244861</v>
      </c>
      <c r="H12" s="18">
        <v>906101</v>
      </c>
      <c r="I12" s="18">
        <f t="shared" si="1"/>
        <v>338760</v>
      </c>
    </row>
    <row r="13" spans="1:9">
      <c r="A13" s="1"/>
      <c r="B13" s="17" t="s">
        <v>21</v>
      </c>
      <c r="C13" s="18">
        <v>385000</v>
      </c>
      <c r="D13" s="18"/>
      <c r="E13" s="18">
        <f t="shared" si="0"/>
        <v>385000</v>
      </c>
      <c r="F13" s="17" t="s">
        <v>22</v>
      </c>
      <c r="G13" s="18"/>
      <c r="H13" s="18"/>
      <c r="I13" s="18">
        <f t="shared" si="1"/>
        <v>0</v>
      </c>
    </row>
    <row r="14" spans="1:9">
      <c r="A14" s="1"/>
      <c r="B14" s="17" t="s">
        <v>23</v>
      </c>
      <c r="C14" s="18"/>
      <c r="D14" s="18"/>
      <c r="E14" s="18">
        <f t="shared" si="0"/>
        <v>0</v>
      </c>
      <c r="F14" s="17" t="s">
        <v>24</v>
      </c>
      <c r="G14" s="18">
        <v>4371000</v>
      </c>
      <c r="H14" s="18">
        <v>4799000</v>
      </c>
      <c r="I14" s="18">
        <f t="shared" si="1"/>
        <v>-428000</v>
      </c>
    </row>
    <row r="15" spans="1:9">
      <c r="A15" s="1"/>
      <c r="B15" s="17" t="s">
        <v>25</v>
      </c>
      <c r="C15" s="18"/>
      <c r="D15" s="18"/>
      <c r="E15" s="18">
        <f t="shared" si="0"/>
        <v>0</v>
      </c>
      <c r="F15" s="17"/>
      <c r="G15" s="18"/>
      <c r="H15" s="18"/>
      <c r="I15" s="18"/>
    </row>
    <row r="16" spans="1:9">
      <c r="A16" s="1"/>
      <c r="B16" s="13" t="s">
        <v>26</v>
      </c>
      <c r="C16" s="14">
        <f>+C17 +C20</f>
        <v>144708307</v>
      </c>
      <c r="D16" s="14">
        <f>+D17 +D20</f>
        <v>143963916</v>
      </c>
      <c r="E16" s="14">
        <f t="shared" si="0"/>
        <v>744391</v>
      </c>
      <c r="F16" s="13" t="s">
        <v>27</v>
      </c>
      <c r="G16" s="14">
        <f>+G17+G18</f>
        <v>10747775</v>
      </c>
      <c r="H16" s="14">
        <f>+H17+H18</f>
        <v>9601976</v>
      </c>
      <c r="I16" s="14">
        <f t="shared" ref="I16:I19" si="2">G16-H16</f>
        <v>1145799</v>
      </c>
    </row>
    <row r="17" spans="1:9">
      <c r="A17" s="1"/>
      <c r="B17" s="13" t="s">
        <v>28</v>
      </c>
      <c r="C17" s="14">
        <f>+C18+C19</f>
        <v>94793709</v>
      </c>
      <c r="D17" s="14">
        <f>+D18+D19</f>
        <v>99908460</v>
      </c>
      <c r="E17" s="14">
        <f t="shared" si="0"/>
        <v>-5114751</v>
      </c>
      <c r="F17" s="15" t="s">
        <v>29</v>
      </c>
      <c r="G17" s="16"/>
      <c r="H17" s="16"/>
      <c r="I17" s="16">
        <f t="shared" si="2"/>
        <v>0</v>
      </c>
    </row>
    <row r="18" spans="1:9">
      <c r="A18" s="1"/>
      <c r="B18" s="15" t="s">
        <v>30</v>
      </c>
      <c r="C18" s="16"/>
      <c r="D18" s="16"/>
      <c r="E18" s="16">
        <f t="shared" si="0"/>
        <v>0</v>
      </c>
      <c r="F18" s="17" t="s">
        <v>31</v>
      </c>
      <c r="G18" s="18">
        <v>10747775</v>
      </c>
      <c r="H18" s="18">
        <v>9601976</v>
      </c>
      <c r="I18" s="18">
        <f t="shared" si="2"/>
        <v>1145799</v>
      </c>
    </row>
    <row r="19" spans="1:9">
      <c r="A19" s="1"/>
      <c r="B19" s="17" t="s">
        <v>32</v>
      </c>
      <c r="C19" s="18">
        <v>94793709</v>
      </c>
      <c r="D19" s="18">
        <v>99908460</v>
      </c>
      <c r="E19" s="18">
        <f t="shared" si="0"/>
        <v>-5114751</v>
      </c>
      <c r="F19" s="13" t="s">
        <v>33</v>
      </c>
      <c r="G19" s="14">
        <f>+G7 +G16</f>
        <v>23733486</v>
      </c>
      <c r="H19" s="14">
        <f>+H7 +H16</f>
        <v>24532352</v>
      </c>
      <c r="I19" s="14">
        <f t="shared" si="2"/>
        <v>-798866</v>
      </c>
    </row>
    <row r="20" spans="1:9">
      <c r="A20" s="1"/>
      <c r="B20" s="13" t="s">
        <v>34</v>
      </c>
      <c r="C20" s="14">
        <f>+C21+C22+C23+C24+C25+C26+C27+C28+C29+C30+C31+C32+C33+C34+C35+C36</f>
        <v>49914598</v>
      </c>
      <c r="D20" s="14">
        <f>+D21+D22+D23+D24+D25+D26+D27+D28+D29+D30+D31+D32+D33+D34+D35+D36</f>
        <v>44055456</v>
      </c>
      <c r="E20" s="14">
        <f t="shared" si="0"/>
        <v>5859142</v>
      </c>
      <c r="F20" s="19" t="s">
        <v>35</v>
      </c>
      <c r="G20" s="20"/>
      <c r="H20" s="20"/>
      <c r="I20" s="21"/>
    </row>
    <row r="21" spans="1:9">
      <c r="A21" s="1"/>
      <c r="B21" s="17" t="s">
        <v>32</v>
      </c>
      <c r="C21" s="18">
        <v>1028938</v>
      </c>
      <c r="D21" s="18">
        <v>1265856</v>
      </c>
      <c r="E21" s="18">
        <f t="shared" si="0"/>
        <v>-236918</v>
      </c>
      <c r="F21" s="15" t="s">
        <v>36</v>
      </c>
      <c r="G21" s="16">
        <f>+G22+G23+G24</f>
        <v>4559600</v>
      </c>
      <c r="H21" s="16">
        <f>+H22+H23+H24</f>
        <v>4559600</v>
      </c>
      <c r="I21" s="16">
        <f t="shared" ref="I21:I34" si="3">G21-H21</f>
        <v>0</v>
      </c>
    </row>
    <row r="22" spans="1:9">
      <c r="A22" s="1"/>
      <c r="B22" s="17" t="s">
        <v>37</v>
      </c>
      <c r="C22" s="18">
        <v>1037142</v>
      </c>
      <c r="D22" s="18">
        <v>1259814</v>
      </c>
      <c r="E22" s="18">
        <f t="shared" si="0"/>
        <v>-222672</v>
      </c>
      <c r="F22" s="17" t="s">
        <v>38</v>
      </c>
      <c r="G22" s="18">
        <v>2559600</v>
      </c>
      <c r="H22" s="18">
        <v>2559600</v>
      </c>
      <c r="I22" s="18">
        <f t="shared" si="3"/>
        <v>0</v>
      </c>
    </row>
    <row r="23" spans="1:9">
      <c r="A23" s="1"/>
      <c r="B23" s="17" t="s">
        <v>39</v>
      </c>
      <c r="C23" s="18">
        <v>4995874</v>
      </c>
      <c r="D23" s="18">
        <v>2209652</v>
      </c>
      <c r="E23" s="18">
        <f t="shared" si="0"/>
        <v>2786222</v>
      </c>
      <c r="F23" s="17" t="s">
        <v>40</v>
      </c>
      <c r="G23" s="18">
        <v>2000000</v>
      </c>
      <c r="H23" s="18">
        <v>2000000</v>
      </c>
      <c r="I23" s="18">
        <f t="shared" si="3"/>
        <v>0</v>
      </c>
    </row>
    <row r="24" spans="1:9">
      <c r="A24" s="1"/>
      <c r="B24" s="17" t="s">
        <v>41</v>
      </c>
      <c r="C24" s="18">
        <v>3365008</v>
      </c>
      <c r="D24" s="18">
        <v>1124704</v>
      </c>
      <c r="E24" s="18">
        <f t="shared" si="0"/>
        <v>2240304</v>
      </c>
      <c r="F24" s="17" t="s">
        <v>42</v>
      </c>
      <c r="G24" s="18"/>
      <c r="H24" s="18"/>
      <c r="I24" s="18">
        <f t="shared" si="3"/>
        <v>0</v>
      </c>
    </row>
    <row r="25" spans="1:9">
      <c r="A25" s="1"/>
      <c r="B25" s="17" t="s">
        <v>43</v>
      </c>
      <c r="C25" s="18">
        <v>2909559</v>
      </c>
      <c r="D25" s="18">
        <v>2617693</v>
      </c>
      <c r="E25" s="18">
        <f t="shared" si="0"/>
        <v>291866</v>
      </c>
      <c r="F25" s="17" t="s">
        <v>44</v>
      </c>
      <c r="G25" s="18">
        <v>52713895</v>
      </c>
      <c r="H25" s="18">
        <v>55572026</v>
      </c>
      <c r="I25" s="18">
        <f t="shared" si="3"/>
        <v>-2858131</v>
      </c>
    </row>
    <row r="26" spans="1:9">
      <c r="A26" s="1"/>
      <c r="B26" s="17" t="s">
        <v>45</v>
      </c>
      <c r="C26" s="18"/>
      <c r="D26" s="18"/>
      <c r="E26" s="18">
        <f t="shared" si="0"/>
        <v>0</v>
      </c>
      <c r="F26" s="17" t="s">
        <v>46</v>
      </c>
      <c r="G26" s="18">
        <f>+G27+G28+G29+G30+G31+G32</f>
        <v>25729165</v>
      </c>
      <c r="H26" s="18">
        <f>+H27+H28+H29+H30+H31+H32</f>
        <v>25729165</v>
      </c>
      <c r="I26" s="18">
        <f t="shared" si="3"/>
        <v>0</v>
      </c>
    </row>
    <row r="27" spans="1:9">
      <c r="A27" s="1"/>
      <c r="B27" s="17" t="s">
        <v>47</v>
      </c>
      <c r="C27" s="18"/>
      <c r="D27" s="18"/>
      <c r="E27" s="18">
        <f t="shared" si="0"/>
        <v>0</v>
      </c>
      <c r="F27" s="17" t="s">
        <v>48</v>
      </c>
      <c r="G27" s="18">
        <v>9000000</v>
      </c>
      <c r="H27" s="18">
        <v>9000000</v>
      </c>
      <c r="I27" s="18">
        <f t="shared" si="3"/>
        <v>0</v>
      </c>
    </row>
    <row r="28" spans="1:9">
      <c r="A28" s="1"/>
      <c r="B28" s="17" t="s">
        <v>49</v>
      </c>
      <c r="C28" s="18">
        <v>101137</v>
      </c>
      <c r="D28" s="18">
        <v>246596</v>
      </c>
      <c r="E28" s="18">
        <f t="shared" si="0"/>
        <v>-145459</v>
      </c>
      <c r="F28" s="17" t="s">
        <v>50</v>
      </c>
      <c r="G28" s="18">
        <v>4500000</v>
      </c>
      <c r="H28" s="18">
        <v>4500000</v>
      </c>
      <c r="I28" s="18">
        <f t="shared" si="3"/>
        <v>0</v>
      </c>
    </row>
    <row r="29" spans="1:9">
      <c r="A29" s="1"/>
      <c r="B29" s="17" t="s">
        <v>51</v>
      </c>
      <c r="C29" s="18">
        <v>10747775</v>
      </c>
      <c r="D29" s="18">
        <v>9601976</v>
      </c>
      <c r="E29" s="18">
        <f t="shared" si="0"/>
        <v>1145799</v>
      </c>
      <c r="F29" s="17" t="s">
        <v>52</v>
      </c>
      <c r="G29" s="18">
        <v>10450000</v>
      </c>
      <c r="H29" s="18">
        <v>10450000</v>
      </c>
      <c r="I29" s="18">
        <f t="shared" si="3"/>
        <v>0</v>
      </c>
    </row>
    <row r="30" spans="1:9">
      <c r="A30" s="1"/>
      <c r="B30" s="17" t="s">
        <v>53</v>
      </c>
      <c r="C30" s="18"/>
      <c r="D30" s="18"/>
      <c r="E30" s="18">
        <f t="shared" si="0"/>
        <v>0</v>
      </c>
      <c r="F30" s="17" t="s">
        <v>54</v>
      </c>
      <c r="G30" s="18">
        <v>602000</v>
      </c>
      <c r="H30" s="18">
        <v>602000</v>
      </c>
      <c r="I30" s="18">
        <f t="shared" si="3"/>
        <v>0</v>
      </c>
    </row>
    <row r="31" spans="1:9">
      <c r="A31" s="1"/>
      <c r="B31" s="17" t="s">
        <v>55</v>
      </c>
      <c r="C31" s="18">
        <v>9000000</v>
      </c>
      <c r="D31" s="18">
        <v>9000000</v>
      </c>
      <c r="E31" s="18">
        <f t="shared" si="0"/>
        <v>0</v>
      </c>
      <c r="F31" s="17" t="s">
        <v>56</v>
      </c>
      <c r="G31" s="18">
        <v>1177165</v>
      </c>
      <c r="H31" s="18">
        <v>1177165</v>
      </c>
      <c r="I31" s="18">
        <f t="shared" si="3"/>
        <v>0</v>
      </c>
    </row>
    <row r="32" spans="1:9">
      <c r="A32" s="1"/>
      <c r="B32" s="17" t="s">
        <v>57</v>
      </c>
      <c r="C32" s="18">
        <v>4500000</v>
      </c>
      <c r="D32" s="18">
        <v>4500000</v>
      </c>
      <c r="E32" s="18">
        <f t="shared" si="0"/>
        <v>0</v>
      </c>
      <c r="F32" s="17" t="s">
        <v>58</v>
      </c>
      <c r="G32" s="18"/>
      <c r="H32" s="18"/>
      <c r="I32" s="18">
        <f t="shared" si="3"/>
        <v>0</v>
      </c>
    </row>
    <row r="33" spans="1:9">
      <c r="A33" s="1"/>
      <c r="B33" s="17" t="s">
        <v>59</v>
      </c>
      <c r="C33" s="18">
        <v>10450000</v>
      </c>
      <c r="D33" s="18">
        <v>10450000</v>
      </c>
      <c r="E33" s="18">
        <f t="shared" si="0"/>
        <v>0</v>
      </c>
      <c r="F33" s="17" t="s">
        <v>60</v>
      </c>
      <c r="G33" s="18">
        <v>121691474</v>
      </c>
      <c r="H33" s="18">
        <v>109484327</v>
      </c>
      <c r="I33" s="18">
        <f t="shared" si="3"/>
        <v>12207147</v>
      </c>
    </row>
    <row r="34" spans="1:9">
      <c r="A34" s="1"/>
      <c r="B34" s="17" t="s">
        <v>61</v>
      </c>
      <c r="C34" s="18">
        <v>602000</v>
      </c>
      <c r="D34" s="18">
        <v>602000</v>
      </c>
      <c r="E34" s="18">
        <f t="shared" si="0"/>
        <v>0</v>
      </c>
      <c r="F34" s="17" t="s">
        <v>62</v>
      </c>
      <c r="G34" s="18">
        <v>12207147</v>
      </c>
      <c r="H34" s="18">
        <v>1513211</v>
      </c>
      <c r="I34" s="18">
        <f t="shared" si="3"/>
        <v>10693936</v>
      </c>
    </row>
    <row r="35" spans="1:9">
      <c r="A35" s="1"/>
      <c r="B35" s="17" t="s">
        <v>63</v>
      </c>
      <c r="C35" s="18">
        <v>1177165</v>
      </c>
      <c r="D35" s="18">
        <v>1177165</v>
      </c>
      <c r="E35" s="18">
        <f t="shared" si="0"/>
        <v>0</v>
      </c>
      <c r="F35" s="22"/>
      <c r="G35" s="23"/>
      <c r="H35" s="23"/>
      <c r="I35" s="23"/>
    </row>
    <row r="36" spans="1:9">
      <c r="A36" s="1"/>
      <c r="B36" s="17" t="s">
        <v>64</v>
      </c>
      <c r="C36" s="18"/>
      <c r="D36" s="18"/>
      <c r="E36" s="18">
        <f t="shared" si="0"/>
        <v>0</v>
      </c>
      <c r="F36" s="13" t="s">
        <v>65</v>
      </c>
      <c r="G36" s="14">
        <f>+G21 +G25 +G26 +G33</f>
        <v>204694134</v>
      </c>
      <c r="H36" s="14">
        <f>+H21 +H25 +H26 +H33</f>
        <v>195345118</v>
      </c>
      <c r="I36" s="14">
        <f t="shared" ref="I36:I37" si="4">G36-H36</f>
        <v>9349016</v>
      </c>
    </row>
    <row r="37" spans="1:9">
      <c r="A37" s="1"/>
      <c r="B37" s="13" t="s">
        <v>66</v>
      </c>
      <c r="C37" s="14">
        <f>+C7 +C16</f>
        <v>228427620</v>
      </c>
      <c r="D37" s="14">
        <f>+D7 +D16</f>
        <v>219877470</v>
      </c>
      <c r="E37" s="14">
        <f t="shared" si="0"/>
        <v>8550150</v>
      </c>
      <c r="F37" s="24" t="s">
        <v>67</v>
      </c>
      <c r="G37" s="25">
        <f>+G19 +G36</f>
        <v>228427620</v>
      </c>
      <c r="H37" s="25">
        <f>+H19 +H36</f>
        <v>219877470</v>
      </c>
      <c r="I37" s="25">
        <f t="shared" si="4"/>
        <v>8550150</v>
      </c>
    </row>
  </sheetData>
  <mergeCells count="5">
    <mergeCell ref="B2:I2"/>
    <mergeCell ref="B3:I3"/>
    <mergeCell ref="B5:E5"/>
    <mergeCell ref="F5:I5"/>
    <mergeCell ref="F20:I20"/>
  </mergeCells>
  <phoneticPr fontId="2"/>
  <pageMargins left="0.7" right="0.7" top="0.75" bottom="0.75" header="0.3" footer="0.3"/>
  <pageSetup paperSize="9" fitToHeight="0" orientation="portrait" r:id="rId1"/>
  <headerFooter>
    <oddHeader>&amp;L社会福祉法人愛育会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吉野川育成園</vt:lpstr>
      <vt:lpstr>愛育会地域生活総合支援センター</vt:lpstr>
      <vt:lpstr>なごみ</vt:lpstr>
      <vt:lpstr>なごみ!Print_Titles</vt:lpstr>
      <vt:lpstr>愛育会地域生活総合支援センター!Print_Titles</vt:lpstr>
      <vt:lpstr>吉野川育成園!Print_Titles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</dc:creator>
  <cp:lastModifiedBy>soumu</cp:lastModifiedBy>
  <dcterms:created xsi:type="dcterms:W3CDTF">2021-06-15T09:09:25Z</dcterms:created>
  <dcterms:modified xsi:type="dcterms:W3CDTF">2021-06-15T09:09:26Z</dcterms:modified>
</cp:coreProperties>
</file>